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iesegnet-my.sharepoint.com/personal/b_paesbrugghe_ieseg_fr/Documents/aVockam/"/>
    </mc:Choice>
  </mc:AlternateContent>
  <xr:revisionPtr revIDLastSave="0" documentId="8_{2A2E0D80-C401-4BE2-B91D-DAD57AFDDA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adMe" sheetId="1" r:id="rId1"/>
    <sheet name="Config_Metrics" sheetId="2" r:id="rId2"/>
    <sheet name="Category_Weights" sheetId="3" r:id="rId3"/>
    <sheet name="Suppliers" sheetId="4" r:id="rId4"/>
    <sheet name="Dashboard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  <c r="A3" i="5"/>
  <c r="A2" i="5"/>
  <c r="AK10" i="4"/>
  <c r="I4" i="5" s="1"/>
  <c r="AJ10" i="4"/>
  <c r="H4" i="5" s="1"/>
  <c r="AI10" i="4"/>
  <c r="G4" i="5" s="1"/>
  <c r="AF10" i="4"/>
  <c r="D4" i="5" s="1"/>
  <c r="AE10" i="4"/>
  <c r="C4" i="5" s="1"/>
  <c r="AD10" i="4"/>
  <c r="AB10" i="4"/>
  <c r="Z10" i="4"/>
  <c r="X10" i="4"/>
  <c r="V10" i="4"/>
  <c r="T10" i="4"/>
  <c r="R10" i="4"/>
  <c r="P10" i="4"/>
  <c r="AH10" i="4" s="1"/>
  <c r="F4" i="5" s="1"/>
  <c r="N10" i="4"/>
  <c r="L10" i="4"/>
  <c r="AG10" i="4" s="1"/>
  <c r="E4" i="5" s="1"/>
  <c r="J10" i="4"/>
  <c r="H10" i="4"/>
  <c r="F10" i="4"/>
  <c r="D10" i="4"/>
  <c r="AH9" i="4"/>
  <c r="F3" i="5" s="1"/>
  <c r="AD9" i="4"/>
  <c r="AB9" i="4"/>
  <c r="AK9" i="4" s="1"/>
  <c r="I3" i="5" s="1"/>
  <c r="Z9" i="4"/>
  <c r="X9" i="4"/>
  <c r="AJ9" i="4" s="1"/>
  <c r="H3" i="5" s="1"/>
  <c r="V9" i="4"/>
  <c r="T9" i="4"/>
  <c r="AI9" i="4" s="1"/>
  <c r="G3" i="5" s="1"/>
  <c r="R9" i="4"/>
  <c r="P9" i="4"/>
  <c r="N9" i="4"/>
  <c r="L9" i="4"/>
  <c r="AG9" i="4" s="1"/>
  <c r="E3" i="5" s="1"/>
  <c r="J9" i="4"/>
  <c r="H9" i="4"/>
  <c r="AF9" i="4" s="1"/>
  <c r="D3" i="5" s="1"/>
  <c r="F9" i="4"/>
  <c r="D9" i="4"/>
  <c r="AE9" i="4" s="1"/>
  <c r="AI8" i="4"/>
  <c r="G2" i="5" s="1"/>
  <c r="AH8" i="4"/>
  <c r="F2" i="5" s="1"/>
  <c r="AG8" i="4"/>
  <c r="E2" i="5" s="1"/>
  <c r="AD8" i="4"/>
  <c r="AB8" i="4"/>
  <c r="AK8" i="4" s="1"/>
  <c r="I2" i="5" s="1"/>
  <c r="Z8" i="4"/>
  <c r="X8" i="4"/>
  <c r="AJ8" i="4" s="1"/>
  <c r="H2" i="5" s="1"/>
  <c r="V8" i="4"/>
  <c r="T8" i="4"/>
  <c r="R8" i="4"/>
  <c r="P8" i="4"/>
  <c r="N8" i="4"/>
  <c r="L8" i="4"/>
  <c r="J8" i="4"/>
  <c r="H8" i="4"/>
  <c r="AF8" i="4" s="1"/>
  <c r="D2" i="5" s="1"/>
  <c r="F8" i="4"/>
  <c r="D8" i="4"/>
  <c r="AE8" i="4" s="1"/>
  <c r="C3" i="5" l="1"/>
  <c r="AL9" i="4"/>
  <c r="B3" i="5" s="1"/>
  <c r="C2" i="5"/>
  <c r="AL8" i="4"/>
  <c r="B2" i="5" s="1"/>
  <c r="AL10" i="4"/>
  <c r="B4" i="5" s="1"/>
</calcChain>
</file>

<file path=xl/sharedStrings.xml><?xml version="1.0" encoding="utf-8"?>
<sst xmlns="http://schemas.openxmlformats.org/spreadsheetml/2006/main" count="183" uniqueCount="68">
  <si>
    <t xml:space="preserve">Supplier Performance Scorecard (Manufacturing)
How to use this workbook:
1) Review and adjust the metrics and targets on the Config_Metrics sheet.
2) Confirm category weights on the Category_Weights sheet sum to 100.
3) Enter supplier actuals on the Suppliers sheet (row 8 onward).
   - Score columns are hidden; they normalize results to 0–100 automatically.
   - Category and Overall scores are calculated for you.
4) View the Dashboard for a quick comparison of suppliers.
Scoring model (per metric):
- Direction H (higher is better): Score = 100 * (Actual − Worst) / (Best − Worst).
- Direction L (lower is better): Score = 100 * (Worst − Actual) / (Worst − Best).
Scores are capped between 0 and 100.
</t>
  </si>
  <si>
    <t>Category</t>
  </si>
  <si>
    <t>Metric</t>
  </si>
  <si>
    <t>Unit</t>
  </si>
  <si>
    <t>Direction (H/L)</t>
  </si>
  <si>
    <t>Best (target)</t>
  </si>
  <si>
    <t>Worst (threshold)</t>
  </si>
  <si>
    <t>Metric Weight % (within category)</t>
  </si>
  <si>
    <t>Notes</t>
  </si>
  <si>
    <t>Quality</t>
  </si>
  <si>
    <t>PPM Defect Rate</t>
  </si>
  <si>
    <t>ppm</t>
  </si>
  <si>
    <t>L</t>
  </si>
  <si>
    <t>First Pass Yield %</t>
  </si>
  <si>
    <t>%</t>
  </si>
  <si>
    <t>H</t>
  </si>
  <si>
    <t>Delivery</t>
  </si>
  <si>
    <t>On-Time-In-Full (OTIF) %</t>
  </si>
  <si>
    <t>Lead Time Adherence %</t>
  </si>
  <si>
    <t>Cost</t>
  </si>
  <si>
    <t>Price Variance vs Contract %</t>
  </si>
  <si>
    <t>Cost Savings as % of Spend</t>
  </si>
  <si>
    <t>Responsiveness</t>
  </si>
  <si>
    <t>RFQ Turnaround (hours)</t>
  </si>
  <si>
    <t>h</t>
  </si>
  <si>
    <t>Corrective Action Closure (days)</t>
  </si>
  <si>
    <t>d</t>
  </si>
  <si>
    <t>ESG &amp; Compliance</t>
  </si>
  <si>
    <t>ISO 9001 Certified (1=Yes,0=No)</t>
  </si>
  <si>
    <t>bin</t>
  </si>
  <si>
    <t>Compliance Docs On-Time %</t>
  </si>
  <si>
    <t>Risk &amp; Continuity</t>
  </si>
  <si>
    <t>Financial Risk Score (1=Low..5=High)</t>
  </si>
  <si>
    <t>score</t>
  </si>
  <si>
    <t>Single-Source Dependency %</t>
  </si>
  <si>
    <t>Innovation &amp; CI</t>
  </si>
  <si>
    <t>VA/VE Proposals per Quarter</t>
  </si>
  <si>
    <t>count</t>
  </si>
  <si>
    <t>Eng. Change Lead Time (days)</t>
  </si>
  <si>
    <t>Weight %</t>
  </si>
  <si>
    <t>Supplier</t>
  </si>
  <si>
    <t>Period (e.g., 2025-Q3)</t>
  </si>
  <si>
    <t>Score: PPM Defect Rate</t>
  </si>
  <si>
    <t>Score: First Pass Yield %</t>
  </si>
  <si>
    <t>Score: On-Time-In-Full (OTIF) %</t>
  </si>
  <si>
    <t>Score: Lead Time Adherence %</t>
  </si>
  <si>
    <t>Score: Price Variance vs Contract %</t>
  </si>
  <si>
    <t>Score: Cost Savings as % of Spend</t>
  </si>
  <si>
    <t>Score: RFQ Turnaround (hours)</t>
  </si>
  <si>
    <t>Score: Corrective Action Closure (days)</t>
  </si>
  <si>
    <t>Score: ISO 9001 Certified (1=Yes,0=No)</t>
  </si>
  <si>
    <t>Score: Compliance Docs On-Time %</t>
  </si>
  <si>
    <t>Score: Financial Risk Score (1=Low..5=High)</t>
  </si>
  <si>
    <t>Score: Single-Source Dependency %</t>
  </si>
  <si>
    <t>Score: VA/VE Proposals per Quarter</t>
  </si>
  <si>
    <t>Score: Eng. Change Lead Time (days)</t>
  </si>
  <si>
    <t>Quality Score</t>
  </si>
  <si>
    <t>Delivery Score</t>
  </si>
  <si>
    <t>Cost Score</t>
  </si>
  <si>
    <t>Responsiveness Score</t>
  </si>
  <si>
    <t>ESG &amp; Compliance Score</t>
  </si>
  <si>
    <t>Risk &amp; Continuity Score</t>
  </si>
  <si>
    <t>Innovation &amp; CI Score</t>
  </si>
  <si>
    <t>Overall Score</t>
  </si>
  <si>
    <t>ACME Fasteners</t>
  </si>
  <si>
    <t>2025-Q3</t>
  </si>
  <si>
    <t>Bravo Plastics</t>
  </si>
  <si>
    <t>Cobalt Electronics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</si>
</sst>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0" borderId="1" xfId="0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Overall Supplier Score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Dashboard!$B$1</c:f>
              <c:strCache>
                <c:ptCount val="1"/>
                <c:pt idx="0">
                  <c:v>Overall Score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Dashboard!$A$2:$A$5</c:f>
              <c:strCache>
                <c:ptCount val="3"/>
                <c:pt idx="0">
                  <c:v>ACME Fasteners</c:v>
                </c:pt>
                <c:pt idx="1">
                  <c:v>Bravo Plastics</c:v>
                </c:pt>
                <c:pt idx="2">
                  <c:v>Cobalt Electronics</c:v>
                </c:pt>
              </c:strCache>
            </c:strRef>
          </c:cat>
          <c:val>
            <c:numRef>
              <c:f>Dashboard!$B$2:$B$5</c:f>
              <c:numCache>
                <c:formatCode>General</c:formatCode>
                <c:ptCount val="4"/>
                <c:pt idx="0">
                  <c:v>71.718202841947672</c:v>
                </c:pt>
                <c:pt idx="1">
                  <c:v>74.269846931332197</c:v>
                </c:pt>
                <c:pt idx="2">
                  <c:v>76.321491020716707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3-4970-B594-5A2D4E789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Supplier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Score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1057275</xdr:colOff>
      <xdr:row>7</xdr:row>
      <xdr:rowOff>66675</xdr:rowOff>
    </xdr:from>
    <xdr:ext cx="864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A17" sqref="A17"/>
    </sheetView>
  </sheetViews>
  <sheetFormatPr defaultRowHeight="15" x14ac:dyDescent="0.25"/>
  <cols>
    <col min="1" max="1" width="120" customWidth="1"/>
  </cols>
  <sheetData>
    <row r="1" spans="1:1" ht="225" x14ac:dyDescent="0.25">
      <c r="A1" s="1" t="s"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workbookViewId="0">
      <selection activeCell="B24" sqref="B24"/>
    </sheetView>
  </sheetViews>
  <sheetFormatPr defaultRowHeight="15" x14ac:dyDescent="0.25"/>
  <cols>
    <col min="1" max="1" width="18" customWidth="1"/>
    <col min="2" max="2" width="34" customWidth="1"/>
    <col min="3" max="3" width="10" customWidth="1"/>
    <col min="4" max="5" width="16" customWidth="1"/>
    <col min="6" max="6" width="18" customWidth="1"/>
    <col min="7" max="7" width="24" customWidth="1"/>
    <col min="8" max="8" width="36" customWidth="1"/>
  </cols>
  <sheetData>
    <row r="1" spans="1:8" ht="30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</row>
    <row r="2" spans="1:8" x14ac:dyDescent="0.25">
      <c r="A2" s="3" t="s">
        <v>9</v>
      </c>
      <c r="B2" s="3" t="s">
        <v>10</v>
      </c>
      <c r="C2" s="3" t="s">
        <v>11</v>
      </c>
      <c r="D2" s="3" t="s">
        <v>12</v>
      </c>
      <c r="E2" s="3">
        <v>300</v>
      </c>
      <c r="F2" s="3">
        <v>5000</v>
      </c>
      <c r="G2" s="3">
        <v>60</v>
      </c>
      <c r="H2" s="3"/>
    </row>
    <row r="3" spans="1:8" x14ac:dyDescent="0.25">
      <c r="A3" s="3" t="s">
        <v>9</v>
      </c>
      <c r="B3" s="3" t="s">
        <v>13</v>
      </c>
      <c r="C3" s="3" t="s">
        <v>14</v>
      </c>
      <c r="D3" s="3" t="s">
        <v>15</v>
      </c>
      <c r="E3" s="3">
        <v>99</v>
      </c>
      <c r="F3" s="3">
        <v>90</v>
      </c>
      <c r="G3" s="3">
        <v>40</v>
      </c>
      <c r="H3" s="3"/>
    </row>
    <row r="4" spans="1:8" x14ac:dyDescent="0.25">
      <c r="A4" s="3" t="s">
        <v>16</v>
      </c>
      <c r="B4" s="3" t="s">
        <v>17</v>
      </c>
      <c r="C4" s="3" t="s">
        <v>14</v>
      </c>
      <c r="D4" s="3" t="s">
        <v>15</v>
      </c>
      <c r="E4" s="3">
        <v>98</v>
      </c>
      <c r="F4" s="3">
        <v>80</v>
      </c>
      <c r="G4" s="3">
        <v>60</v>
      </c>
      <c r="H4" s="3"/>
    </row>
    <row r="5" spans="1:8" x14ac:dyDescent="0.25">
      <c r="A5" s="3" t="s">
        <v>16</v>
      </c>
      <c r="B5" s="3" t="s">
        <v>18</v>
      </c>
      <c r="C5" s="3" t="s">
        <v>14</v>
      </c>
      <c r="D5" s="3" t="s">
        <v>15</v>
      </c>
      <c r="E5" s="3">
        <v>97</v>
      </c>
      <c r="F5" s="3">
        <v>85</v>
      </c>
      <c r="G5" s="3">
        <v>40</v>
      </c>
      <c r="H5" s="3"/>
    </row>
    <row r="6" spans="1:8" x14ac:dyDescent="0.25">
      <c r="A6" s="3" t="s">
        <v>19</v>
      </c>
      <c r="B6" s="3" t="s">
        <v>20</v>
      </c>
      <c r="C6" s="3" t="s">
        <v>14</v>
      </c>
      <c r="D6" s="3" t="s">
        <v>12</v>
      </c>
      <c r="E6" s="3">
        <v>0</v>
      </c>
      <c r="F6" s="3">
        <v>8</v>
      </c>
      <c r="G6" s="3">
        <v>50</v>
      </c>
      <c r="H6" s="3"/>
    </row>
    <row r="7" spans="1:8" x14ac:dyDescent="0.25">
      <c r="A7" s="3" t="s">
        <v>19</v>
      </c>
      <c r="B7" s="3" t="s">
        <v>21</v>
      </c>
      <c r="C7" s="3" t="s">
        <v>14</v>
      </c>
      <c r="D7" s="3" t="s">
        <v>15</v>
      </c>
      <c r="E7" s="3">
        <v>3</v>
      </c>
      <c r="F7" s="3">
        <v>0</v>
      </c>
      <c r="G7" s="3">
        <v>50</v>
      </c>
      <c r="H7" s="3"/>
    </row>
    <row r="8" spans="1:8" x14ac:dyDescent="0.25">
      <c r="A8" s="3" t="s">
        <v>22</v>
      </c>
      <c r="B8" s="3" t="s">
        <v>23</v>
      </c>
      <c r="C8" s="3" t="s">
        <v>24</v>
      </c>
      <c r="D8" s="3" t="s">
        <v>12</v>
      </c>
      <c r="E8" s="3">
        <v>48</v>
      </c>
      <c r="F8" s="3">
        <v>168</v>
      </c>
      <c r="G8" s="3">
        <v>50</v>
      </c>
      <c r="H8" s="3"/>
    </row>
    <row r="9" spans="1:8" x14ac:dyDescent="0.25">
      <c r="A9" s="3" t="s">
        <v>22</v>
      </c>
      <c r="B9" s="3" t="s">
        <v>25</v>
      </c>
      <c r="C9" s="3" t="s">
        <v>26</v>
      </c>
      <c r="D9" s="3" t="s">
        <v>12</v>
      </c>
      <c r="E9" s="3">
        <v>14</v>
      </c>
      <c r="F9" s="3">
        <v>45</v>
      </c>
      <c r="G9" s="3">
        <v>50</v>
      </c>
      <c r="H9" s="3"/>
    </row>
    <row r="10" spans="1:8" x14ac:dyDescent="0.25">
      <c r="A10" s="3" t="s">
        <v>27</v>
      </c>
      <c r="B10" s="3" t="s">
        <v>28</v>
      </c>
      <c r="C10" s="3" t="s">
        <v>29</v>
      </c>
      <c r="D10" s="3" t="s">
        <v>15</v>
      </c>
      <c r="E10" s="3">
        <v>1</v>
      </c>
      <c r="F10" s="3">
        <v>0</v>
      </c>
      <c r="G10" s="3">
        <v>50</v>
      </c>
      <c r="H10" s="3"/>
    </row>
    <row r="11" spans="1:8" x14ac:dyDescent="0.25">
      <c r="A11" s="3" t="s">
        <v>27</v>
      </c>
      <c r="B11" s="3" t="s">
        <v>30</v>
      </c>
      <c r="C11" s="3" t="s">
        <v>14</v>
      </c>
      <c r="D11" s="3" t="s">
        <v>15</v>
      </c>
      <c r="E11" s="3">
        <v>100</v>
      </c>
      <c r="F11" s="3">
        <v>90</v>
      </c>
      <c r="G11" s="3">
        <v>50</v>
      </c>
      <c r="H11" s="3"/>
    </row>
    <row r="12" spans="1:8" x14ac:dyDescent="0.25">
      <c r="A12" s="3" t="s">
        <v>31</v>
      </c>
      <c r="B12" s="3" t="s">
        <v>32</v>
      </c>
      <c r="C12" s="3" t="s">
        <v>33</v>
      </c>
      <c r="D12" s="3" t="s">
        <v>12</v>
      </c>
      <c r="E12" s="3">
        <v>1</v>
      </c>
      <c r="F12" s="3">
        <v>5</v>
      </c>
      <c r="G12" s="3">
        <v>50</v>
      </c>
      <c r="H12" s="3"/>
    </row>
    <row r="13" spans="1:8" x14ac:dyDescent="0.25">
      <c r="A13" s="3" t="s">
        <v>31</v>
      </c>
      <c r="B13" s="3" t="s">
        <v>34</v>
      </c>
      <c r="C13" s="3" t="s">
        <v>14</v>
      </c>
      <c r="D13" s="3" t="s">
        <v>12</v>
      </c>
      <c r="E13" s="3">
        <v>0</v>
      </c>
      <c r="F13" s="3">
        <v>100</v>
      </c>
      <c r="G13" s="3">
        <v>50</v>
      </c>
      <c r="H13" s="3"/>
    </row>
    <row r="14" spans="1:8" x14ac:dyDescent="0.25">
      <c r="A14" s="3" t="s">
        <v>35</v>
      </c>
      <c r="B14" s="3" t="s">
        <v>36</v>
      </c>
      <c r="C14" s="3" t="s">
        <v>37</v>
      </c>
      <c r="D14" s="3" t="s">
        <v>15</v>
      </c>
      <c r="E14" s="3">
        <v>4</v>
      </c>
      <c r="F14" s="3">
        <v>0</v>
      </c>
      <c r="G14" s="3">
        <v>50</v>
      </c>
      <c r="H14" s="3"/>
    </row>
    <row r="15" spans="1:8" x14ac:dyDescent="0.25">
      <c r="A15" s="3" t="s">
        <v>35</v>
      </c>
      <c r="B15" s="3" t="s">
        <v>38</v>
      </c>
      <c r="C15" s="3" t="s">
        <v>26</v>
      </c>
      <c r="D15" s="3" t="s">
        <v>12</v>
      </c>
      <c r="E15" s="3">
        <v>14</v>
      </c>
      <c r="F15" s="3">
        <v>60</v>
      </c>
      <c r="G15" s="3">
        <v>50</v>
      </c>
      <c r="H15" s="3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/>
  </sheetViews>
  <sheetFormatPr defaultRowHeight="15" x14ac:dyDescent="0.25"/>
  <cols>
    <col min="1" max="1" width="24" customWidth="1"/>
    <col min="2" max="2" width="12" customWidth="1"/>
  </cols>
  <sheetData>
    <row r="1" spans="1:2" x14ac:dyDescent="0.25">
      <c r="A1" s="4" t="s">
        <v>1</v>
      </c>
      <c r="B1" s="4" t="s">
        <v>39</v>
      </c>
    </row>
    <row r="2" spans="1:2" x14ac:dyDescent="0.25">
      <c r="A2" s="3" t="s">
        <v>9</v>
      </c>
      <c r="B2" s="3">
        <v>25</v>
      </c>
    </row>
    <row r="3" spans="1:2" x14ac:dyDescent="0.25">
      <c r="A3" s="3" t="s">
        <v>16</v>
      </c>
      <c r="B3" s="3">
        <v>20</v>
      </c>
    </row>
    <row r="4" spans="1:2" x14ac:dyDescent="0.25">
      <c r="A4" s="3" t="s">
        <v>19</v>
      </c>
      <c r="B4" s="3">
        <v>15</v>
      </c>
    </row>
    <row r="5" spans="1:2" x14ac:dyDescent="0.25">
      <c r="A5" s="3" t="s">
        <v>22</v>
      </c>
      <c r="B5" s="3">
        <v>10</v>
      </c>
    </row>
    <row r="6" spans="1:2" x14ac:dyDescent="0.25">
      <c r="A6" s="3" t="s">
        <v>27</v>
      </c>
      <c r="B6" s="3">
        <v>10</v>
      </c>
    </row>
    <row r="7" spans="1:2" x14ac:dyDescent="0.25">
      <c r="A7" s="3" t="s">
        <v>31</v>
      </c>
      <c r="B7" s="3">
        <v>10</v>
      </c>
    </row>
    <row r="8" spans="1:2" x14ac:dyDescent="0.25">
      <c r="A8" s="3" t="s">
        <v>35</v>
      </c>
      <c r="B8" s="3">
        <v>10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0"/>
  <sheetViews>
    <sheetView workbookViewId="0"/>
  </sheetViews>
  <sheetFormatPr defaultRowHeight="15" x14ac:dyDescent="0.25"/>
  <sheetData>
    <row r="1" spans="1:38" x14ac:dyDescent="0.25">
      <c r="A1" s="4" t="s">
        <v>40</v>
      </c>
      <c r="B1" s="4" t="s">
        <v>41</v>
      </c>
      <c r="C1" s="4" t="s">
        <v>10</v>
      </c>
      <c r="D1" s="4" t="s">
        <v>42</v>
      </c>
      <c r="E1" s="4" t="s">
        <v>13</v>
      </c>
      <c r="F1" s="4" t="s">
        <v>43</v>
      </c>
      <c r="G1" s="4" t="s">
        <v>17</v>
      </c>
      <c r="H1" s="4" t="s">
        <v>44</v>
      </c>
      <c r="I1" s="4" t="s">
        <v>18</v>
      </c>
      <c r="J1" s="4" t="s">
        <v>45</v>
      </c>
      <c r="K1" s="4" t="s">
        <v>20</v>
      </c>
      <c r="L1" s="4" t="s">
        <v>46</v>
      </c>
      <c r="M1" s="4" t="s">
        <v>21</v>
      </c>
      <c r="N1" s="4" t="s">
        <v>47</v>
      </c>
      <c r="O1" s="4" t="s">
        <v>23</v>
      </c>
      <c r="P1" s="4" t="s">
        <v>48</v>
      </c>
      <c r="Q1" s="4" t="s">
        <v>25</v>
      </c>
      <c r="R1" s="4" t="s">
        <v>49</v>
      </c>
      <c r="S1" s="4" t="s">
        <v>28</v>
      </c>
      <c r="T1" s="4" t="s">
        <v>50</v>
      </c>
      <c r="U1" s="4" t="s">
        <v>30</v>
      </c>
      <c r="V1" s="4" t="s">
        <v>51</v>
      </c>
      <c r="W1" s="4" t="s">
        <v>32</v>
      </c>
      <c r="X1" s="4" t="s">
        <v>52</v>
      </c>
      <c r="Y1" s="4" t="s">
        <v>34</v>
      </c>
      <c r="Z1" s="4" t="s">
        <v>53</v>
      </c>
      <c r="AA1" s="4" t="s">
        <v>36</v>
      </c>
      <c r="AB1" s="4" t="s">
        <v>54</v>
      </c>
      <c r="AC1" s="4" t="s">
        <v>38</v>
      </c>
      <c r="AD1" s="4" t="s">
        <v>55</v>
      </c>
      <c r="AE1" s="4" t="s">
        <v>56</v>
      </c>
      <c r="AF1" s="4" t="s">
        <v>57</v>
      </c>
      <c r="AG1" s="4" t="s">
        <v>58</v>
      </c>
      <c r="AH1" s="4" t="s">
        <v>59</v>
      </c>
      <c r="AI1" s="4" t="s">
        <v>60</v>
      </c>
      <c r="AJ1" s="4" t="s">
        <v>61</v>
      </c>
      <c r="AK1" s="4" t="s">
        <v>62</v>
      </c>
      <c r="AL1" s="4" t="s">
        <v>63</v>
      </c>
    </row>
    <row r="2" spans="1:38" x14ac:dyDescent="0.25">
      <c r="C2" t="s">
        <v>12</v>
      </c>
      <c r="D2" t="s">
        <v>12</v>
      </c>
      <c r="E2" t="s">
        <v>15</v>
      </c>
      <c r="F2" t="s">
        <v>15</v>
      </c>
      <c r="G2" t="s">
        <v>15</v>
      </c>
      <c r="H2" t="s">
        <v>15</v>
      </c>
      <c r="I2" t="s">
        <v>15</v>
      </c>
      <c r="J2" t="s">
        <v>15</v>
      </c>
      <c r="K2" t="s">
        <v>12</v>
      </c>
      <c r="L2" t="s">
        <v>12</v>
      </c>
      <c r="M2" t="s">
        <v>15</v>
      </c>
      <c r="N2" t="s">
        <v>15</v>
      </c>
      <c r="O2" t="s">
        <v>12</v>
      </c>
      <c r="P2" t="s">
        <v>12</v>
      </c>
      <c r="Q2" t="s">
        <v>12</v>
      </c>
      <c r="R2" t="s">
        <v>12</v>
      </c>
      <c r="S2" t="s">
        <v>15</v>
      </c>
      <c r="T2" t="s">
        <v>15</v>
      </c>
      <c r="U2" t="s">
        <v>15</v>
      </c>
      <c r="V2" t="s">
        <v>15</v>
      </c>
      <c r="W2" t="s">
        <v>12</v>
      </c>
      <c r="X2" t="s">
        <v>12</v>
      </c>
      <c r="Y2" t="s">
        <v>12</v>
      </c>
      <c r="Z2" t="s">
        <v>12</v>
      </c>
      <c r="AA2" t="s">
        <v>15</v>
      </c>
      <c r="AB2" t="s">
        <v>15</v>
      </c>
      <c r="AC2" t="s">
        <v>12</v>
      </c>
      <c r="AD2" t="s">
        <v>12</v>
      </c>
    </row>
    <row r="3" spans="1:38" x14ac:dyDescent="0.25">
      <c r="C3">
        <v>300</v>
      </c>
      <c r="D3">
        <v>300</v>
      </c>
      <c r="E3">
        <v>99</v>
      </c>
      <c r="F3">
        <v>99</v>
      </c>
      <c r="G3">
        <v>98</v>
      </c>
      <c r="H3">
        <v>98</v>
      </c>
      <c r="I3">
        <v>97</v>
      </c>
      <c r="J3">
        <v>97</v>
      </c>
      <c r="K3">
        <v>0</v>
      </c>
      <c r="L3">
        <v>0</v>
      </c>
      <c r="M3">
        <v>3</v>
      </c>
      <c r="N3">
        <v>3</v>
      </c>
      <c r="O3">
        <v>48</v>
      </c>
      <c r="P3">
        <v>48</v>
      </c>
      <c r="Q3">
        <v>14</v>
      </c>
      <c r="R3">
        <v>14</v>
      </c>
      <c r="S3">
        <v>1</v>
      </c>
      <c r="T3">
        <v>1</v>
      </c>
      <c r="U3">
        <v>100</v>
      </c>
      <c r="V3">
        <v>100</v>
      </c>
      <c r="W3">
        <v>1</v>
      </c>
      <c r="X3">
        <v>1</v>
      </c>
      <c r="Y3">
        <v>0</v>
      </c>
      <c r="Z3">
        <v>0</v>
      </c>
      <c r="AA3">
        <v>4</v>
      </c>
      <c r="AB3">
        <v>4</v>
      </c>
      <c r="AC3">
        <v>14</v>
      </c>
      <c r="AD3">
        <v>14</v>
      </c>
    </row>
    <row r="4" spans="1:38" x14ac:dyDescent="0.25">
      <c r="C4">
        <v>5000</v>
      </c>
      <c r="D4">
        <v>5000</v>
      </c>
      <c r="E4">
        <v>90</v>
      </c>
      <c r="F4">
        <v>90</v>
      </c>
      <c r="G4">
        <v>80</v>
      </c>
      <c r="H4">
        <v>80</v>
      </c>
      <c r="I4">
        <v>85</v>
      </c>
      <c r="J4">
        <v>85</v>
      </c>
      <c r="K4">
        <v>8</v>
      </c>
      <c r="L4">
        <v>8</v>
      </c>
      <c r="M4">
        <v>0</v>
      </c>
      <c r="N4">
        <v>0</v>
      </c>
      <c r="O4">
        <v>168</v>
      </c>
      <c r="P4">
        <v>168</v>
      </c>
      <c r="Q4">
        <v>45</v>
      </c>
      <c r="R4">
        <v>45</v>
      </c>
      <c r="S4">
        <v>0</v>
      </c>
      <c r="T4">
        <v>0</v>
      </c>
      <c r="U4">
        <v>90</v>
      </c>
      <c r="V4">
        <v>90</v>
      </c>
      <c r="W4">
        <v>5</v>
      </c>
      <c r="X4">
        <v>5</v>
      </c>
      <c r="Y4">
        <v>100</v>
      </c>
      <c r="Z4">
        <v>100</v>
      </c>
      <c r="AA4">
        <v>0</v>
      </c>
      <c r="AB4">
        <v>0</v>
      </c>
      <c r="AC4">
        <v>60</v>
      </c>
      <c r="AD4">
        <v>60</v>
      </c>
    </row>
    <row r="5" spans="1:38" x14ac:dyDescent="0.25">
      <c r="C5" t="s">
        <v>9</v>
      </c>
      <c r="D5" t="s">
        <v>9</v>
      </c>
      <c r="E5" t="s">
        <v>9</v>
      </c>
      <c r="F5" t="s">
        <v>9</v>
      </c>
      <c r="G5" t="s">
        <v>16</v>
      </c>
      <c r="H5" t="s">
        <v>16</v>
      </c>
      <c r="I5" t="s">
        <v>16</v>
      </c>
      <c r="J5" t="s">
        <v>16</v>
      </c>
      <c r="K5" t="s">
        <v>19</v>
      </c>
      <c r="L5" t="s">
        <v>19</v>
      </c>
      <c r="M5" t="s">
        <v>19</v>
      </c>
      <c r="N5" t="s">
        <v>19</v>
      </c>
      <c r="O5" t="s">
        <v>22</v>
      </c>
      <c r="P5" t="s">
        <v>22</v>
      </c>
      <c r="Q5" t="s">
        <v>22</v>
      </c>
      <c r="R5" t="s">
        <v>22</v>
      </c>
      <c r="S5" t="s">
        <v>27</v>
      </c>
      <c r="T5" t="s">
        <v>27</v>
      </c>
      <c r="U5" t="s">
        <v>27</v>
      </c>
      <c r="V5" t="s">
        <v>27</v>
      </c>
      <c r="W5" t="s">
        <v>31</v>
      </c>
      <c r="X5" t="s">
        <v>31</v>
      </c>
      <c r="Y5" t="s">
        <v>31</v>
      </c>
      <c r="Z5" t="s">
        <v>31</v>
      </c>
      <c r="AA5" t="s">
        <v>35</v>
      </c>
      <c r="AB5" t="s">
        <v>35</v>
      </c>
      <c r="AC5" t="s">
        <v>35</v>
      </c>
      <c r="AD5" t="s">
        <v>35</v>
      </c>
    </row>
    <row r="6" spans="1:38" x14ac:dyDescent="0.25">
      <c r="C6">
        <v>60</v>
      </c>
      <c r="D6">
        <v>60</v>
      </c>
      <c r="E6">
        <v>40</v>
      </c>
      <c r="F6">
        <v>40</v>
      </c>
      <c r="G6">
        <v>60</v>
      </c>
      <c r="H6">
        <v>60</v>
      </c>
      <c r="I6">
        <v>40</v>
      </c>
      <c r="J6">
        <v>40</v>
      </c>
      <c r="K6">
        <v>50</v>
      </c>
      <c r="L6">
        <v>50</v>
      </c>
      <c r="M6">
        <v>50</v>
      </c>
      <c r="N6">
        <v>50</v>
      </c>
      <c r="O6">
        <v>50</v>
      </c>
      <c r="P6">
        <v>50</v>
      </c>
      <c r="Q6">
        <v>50</v>
      </c>
      <c r="R6">
        <v>50</v>
      </c>
      <c r="S6">
        <v>50</v>
      </c>
      <c r="T6">
        <v>50</v>
      </c>
      <c r="U6">
        <v>50</v>
      </c>
      <c r="V6">
        <v>50</v>
      </c>
      <c r="W6">
        <v>50</v>
      </c>
      <c r="X6">
        <v>50</v>
      </c>
      <c r="Y6">
        <v>50</v>
      </c>
      <c r="Z6">
        <v>50</v>
      </c>
      <c r="AA6">
        <v>50</v>
      </c>
      <c r="AB6">
        <v>50</v>
      </c>
      <c r="AC6">
        <v>50</v>
      </c>
      <c r="AD6">
        <v>50</v>
      </c>
    </row>
    <row r="8" spans="1:38" x14ac:dyDescent="0.25">
      <c r="A8" t="s">
        <v>64</v>
      </c>
      <c r="B8" t="s">
        <v>65</v>
      </c>
      <c r="C8">
        <v>550</v>
      </c>
      <c r="D8">
        <f>IF(C2="H", MAX(0, MIN(100, 100*((C8-C4)/MAX(0.00001, ABS(C3-C4))))), MAX(0, MIN(100, 100*((C4-C8)/MAX(0.00001, ABS(C4-C3))))))</f>
        <v>94.680851063829792</v>
      </c>
      <c r="E8">
        <v>97</v>
      </c>
      <c r="F8">
        <f>IF(E2="H", MAX(0, MIN(100, 100*((E8-E4)/MAX(0.00001, ABS(E3-E4))))), MAX(0, MIN(100, 100*((E4-E8)/MAX(0.00001, ABS(E4-E3))))))</f>
        <v>77.777777777777786</v>
      </c>
      <c r="G8">
        <v>94</v>
      </c>
      <c r="H8">
        <f>IF(G2="H", MAX(0, MIN(100, 100*((G8-G4)/MAX(0.00001, ABS(G3-G4))))), MAX(0, MIN(100, 100*((G4-G8)/MAX(0.00001, ABS(G4-G3))))))</f>
        <v>77.777777777777786</v>
      </c>
      <c r="I8">
        <v>93</v>
      </c>
      <c r="J8">
        <f>IF(I2="H", MAX(0, MIN(100, 100*((I8-I4)/MAX(0.00001, ABS(I3-I4))))), MAX(0, MIN(100, 100*((I4-I8)/MAX(0.00001, ABS(I4-I3))))))</f>
        <v>66.666666666666657</v>
      </c>
      <c r="K8">
        <v>1.5</v>
      </c>
      <c r="L8">
        <f>IF(K2="H", MAX(0, MIN(100, 100*((K8-K4)/MAX(0.00001, ABS(K3-K4))))), MAX(0, MIN(100, 100*((K4-K8)/MAX(0.00001, ABS(K4-K3))))))</f>
        <v>81.25</v>
      </c>
      <c r="M8">
        <v>1</v>
      </c>
      <c r="N8">
        <f>IF(M2="H", MAX(0, MIN(100, 100*((M8-M4)/MAX(0.00001, ABS(M3-M4))))), MAX(0, MIN(100, 100*((M4-M8)/MAX(0.00001, ABS(M4-M3))))))</f>
        <v>33.333333333333329</v>
      </c>
      <c r="O8">
        <v>60</v>
      </c>
      <c r="P8">
        <f>IF(O2="H", MAX(0, MIN(100, 100*((O8-O4)/MAX(0.00001, ABS(O3-O4))))), MAX(0, MIN(100, 100*((O4-O8)/MAX(0.00001, ABS(O4-O3))))))</f>
        <v>90</v>
      </c>
      <c r="Q8">
        <v>20</v>
      </c>
      <c r="R8">
        <f>IF(Q2="H", MAX(0, MIN(100, 100*((Q8-Q4)/MAX(0.00001, ABS(Q3-Q4))))), MAX(0, MIN(100, 100*((Q4-Q8)/MAX(0.00001, ABS(Q4-Q3))))))</f>
        <v>80.645161290322577</v>
      </c>
      <c r="S8">
        <v>1</v>
      </c>
      <c r="T8">
        <f>IF(S2="H", MAX(0, MIN(100, 100*((S8-S4)/MAX(0.00001, ABS(S3-S4))))), MAX(0, MIN(100, 100*((S4-S8)/MAX(0.00001, ABS(S4-S3))))))</f>
        <v>100</v>
      </c>
      <c r="U8">
        <v>98</v>
      </c>
      <c r="V8">
        <f>IF(U2="H", MAX(0, MIN(100, 100*((U8-U4)/MAX(0.00001, ABS(U3-U4))))), MAX(0, MIN(100, 100*((U4-U8)/MAX(0.00001, ABS(U4-U3))))))</f>
        <v>80</v>
      </c>
      <c r="W8">
        <v>2</v>
      </c>
      <c r="X8">
        <f>IF(W2="H", MAX(0, MIN(100, 100*((W8-W4)/MAX(0.00001, ABS(W3-W4))))), MAX(0, MIN(100, 100*((W4-W8)/MAX(0.00001, ABS(W4-W3))))))</f>
        <v>75</v>
      </c>
      <c r="Y8">
        <v>30</v>
      </c>
      <c r="Z8">
        <f>IF(Y2="H", MAX(0, MIN(100, 100*((Y8-Y4)/MAX(0.00001, ABS(Y3-Y4))))), MAX(0, MIN(100, 100*((Y4-Y8)/MAX(0.00001, ABS(Y4-Y3))))))</f>
        <v>70</v>
      </c>
      <c r="AA8">
        <v>3</v>
      </c>
      <c r="AB8">
        <f>IF(AA2="H", MAX(0, MIN(100, 100*((AA8-AA4)/MAX(0.00001, ABS(AA3-AA4))))), MAX(0, MIN(100, 100*((AA4-AA8)/MAX(0.00001, ABS(AA4-AA3))))))</f>
        <v>75</v>
      </c>
      <c r="AC8">
        <v>20</v>
      </c>
      <c r="AD8">
        <f>IF(AC2="H", MAX(0, MIN(100, 100*((AC8-AC4)/MAX(0.00001, ABS(AC3-AC4))))), MAX(0, MIN(100, 100*((AC4-AC8)/MAX(0.00001, ABS(AC4-AC3))))))</f>
        <v>86.956521739130437</v>
      </c>
      <c r="AE8">
        <f>IF(SUM(D6:F6)=0,0, SUMPRODUCT(D8:F8, D6:F6)/SUM(D6:F6))</f>
        <v>90.514015535292145</v>
      </c>
      <c r="AF8">
        <f>IF(SUM(H6:J6)=0,0, SUMPRODUCT(H8:J8, H6:J6)/SUM(H6:J6))</f>
        <v>78.952380952380963</v>
      </c>
      <c r="AG8">
        <f>IF(SUM(L6:N6)=0,0, SUMPRODUCT(L8:N8, L6:N6)/SUM(L6:N6))</f>
        <v>38.527777777777771</v>
      </c>
      <c r="AH8">
        <f>IF(SUM(P6:R6)=0,0, SUMPRODUCT(P8:R8, P6:R6)/SUM(P6:R6))</f>
        <v>63.548387096774192</v>
      </c>
      <c r="AI8">
        <f>IF(SUM(T6:V6)=0,0, SUMPRODUCT(T8:V8, T6:V6)/SUM(T6:V6))</f>
        <v>92.666666666666671</v>
      </c>
      <c r="AJ8">
        <f>IF(SUM(X6:Z6)=0,0, SUMPRODUCT(X8:Z8, X6:Z6)/SUM(X6:Z6))</f>
        <v>58.333333333333336</v>
      </c>
      <c r="AK8">
        <f>IF(SUM(AB6:AD6)=0,0, SUMPRODUCT(AB8:AD8, AB6:AD6)/SUM(AB6:AD6))</f>
        <v>60.652173913043477</v>
      </c>
      <c r="AL8">
        <f>((AE8*Category_Weights!$B$2)+(AF8*Category_Weights!$B$3)+(AG8*Category_Weights!$B$4)+(AH8*Category_Weights!$B$5)+(AI8*Category_Weights!$B$6)+(AJ8*Category_Weights!$B$7)+(AK8*Category_Weights!$B$8))/SUM(Category_Weights!$B$2:$B$8)</f>
        <v>71.718202841947672</v>
      </c>
    </row>
    <row r="9" spans="1:38" x14ac:dyDescent="0.25">
      <c r="A9" t="s">
        <v>66</v>
      </c>
      <c r="B9" t="s">
        <v>65</v>
      </c>
      <c r="C9">
        <v>550.79999999999995</v>
      </c>
      <c r="D9">
        <f>IF(C2="H", MAX(0, MIN(100, 100*((C9-C4)/MAX(0.00001, ABS(C3-C4))))), MAX(0, MIN(100, 100*((C4-C9)/MAX(0.00001, ABS(C4-C3))))))</f>
        <v>94.66382978723405</v>
      </c>
      <c r="E9">
        <v>97.8</v>
      </c>
      <c r="F9">
        <f>IF(E2="H", MAX(0, MIN(100, 100*((E9-E4)/MAX(0.00001, ABS(E3-E4))))), MAX(0, MIN(100, 100*((E4-E9)/MAX(0.00001, ABS(E4-E3))))))</f>
        <v>86.666666666666643</v>
      </c>
      <c r="G9">
        <v>94.8</v>
      </c>
      <c r="H9">
        <f>IF(G2="H", MAX(0, MIN(100, 100*((G9-G4)/MAX(0.00001, ABS(G3-G4))))), MAX(0, MIN(100, 100*((G4-G9)/MAX(0.00001, ABS(G4-G3))))))</f>
        <v>82.222222222222214</v>
      </c>
      <c r="I9">
        <v>93.8</v>
      </c>
      <c r="J9">
        <f>IF(I2="H", MAX(0, MIN(100, 100*((I9-I4)/MAX(0.00001, ABS(I3-I4))))), MAX(0, MIN(100, 100*((I4-I9)/MAX(0.00001, ABS(I4-I3))))))</f>
        <v>73.3333333333333</v>
      </c>
      <c r="K9">
        <v>2.2999999999999998</v>
      </c>
      <c r="L9">
        <f>IF(K2="H", MAX(0, MIN(100, 100*((K9-K4)/MAX(0.00001, ABS(K3-K4))))), MAX(0, MIN(100, 100*((K4-K9)/MAX(0.00001, ABS(K4-K3))))))</f>
        <v>71.25</v>
      </c>
      <c r="M9">
        <v>1.8</v>
      </c>
      <c r="N9">
        <f>IF(M2="H", MAX(0, MIN(100, 100*((M9-M4)/MAX(0.00001, ABS(M3-M4))))), MAX(0, MIN(100, 100*((M4-M9)/MAX(0.00001, ABS(M4-M3))))))</f>
        <v>60</v>
      </c>
      <c r="O9">
        <v>60.8</v>
      </c>
      <c r="P9">
        <f>IF(O2="H", MAX(0, MIN(100, 100*((O9-O4)/MAX(0.00001, ABS(O3-O4))))), MAX(0, MIN(100, 100*((O4-O9)/MAX(0.00001, ABS(O4-O3))))))</f>
        <v>89.333333333333329</v>
      </c>
      <c r="Q9">
        <v>20.8</v>
      </c>
      <c r="R9">
        <f>IF(Q2="H", MAX(0, MIN(100, 100*((Q9-Q4)/MAX(0.00001, ABS(Q3-Q4))))), MAX(0, MIN(100, 100*((Q4-Q9)/MAX(0.00001, ABS(Q4-Q3))))))</f>
        <v>78.064516129032256</v>
      </c>
      <c r="S9">
        <v>1.8</v>
      </c>
      <c r="T9">
        <f>IF(S2="H", MAX(0, MIN(100, 100*((S9-S4)/MAX(0.00001, ABS(S3-S4))))), MAX(0, MIN(100, 100*((S4-S9)/MAX(0.00001, ABS(S4-S3))))))</f>
        <v>100</v>
      </c>
      <c r="U9">
        <v>98.8</v>
      </c>
      <c r="V9">
        <f>IF(U2="H", MAX(0, MIN(100, 100*((U9-U4)/MAX(0.00001, ABS(U3-U4))))), MAX(0, MIN(100, 100*((U4-U9)/MAX(0.00001, ABS(U4-U3))))))</f>
        <v>87.999999999999972</v>
      </c>
      <c r="W9">
        <v>2.8</v>
      </c>
      <c r="X9">
        <f>IF(W2="H", MAX(0, MIN(100, 100*((W9-W4)/MAX(0.00001, ABS(W3-W4))))), MAX(0, MIN(100, 100*((W4-W9)/MAX(0.00001, ABS(W4-W3))))))</f>
        <v>55.000000000000007</v>
      </c>
      <c r="Y9">
        <v>30.8</v>
      </c>
      <c r="Z9">
        <f>IF(Y2="H", MAX(0, MIN(100, 100*((Y9-Y4)/MAX(0.00001, ABS(Y3-Y4))))), MAX(0, MIN(100, 100*((Y4-Y9)/MAX(0.00001, ABS(Y4-Y3))))))</f>
        <v>69.2</v>
      </c>
      <c r="AA9">
        <v>3.8</v>
      </c>
      <c r="AB9">
        <f>IF(AA2="H", MAX(0, MIN(100, 100*((AA9-AA4)/MAX(0.00001, ABS(AA3-AA4))))), MAX(0, MIN(100, 100*((AA4-AA9)/MAX(0.00001, ABS(AA4-AA3))))))</f>
        <v>95</v>
      </c>
      <c r="AC9">
        <v>20.8</v>
      </c>
      <c r="AD9">
        <f>IF(AC2="H", MAX(0, MIN(100, 100*((AC9-AC4)/MAX(0.00001, ABS(AC3-AC4))))), MAX(0, MIN(100, 100*((AC4-AC9)/MAX(0.00001, ABS(AC4-AC3))))))</f>
        <v>85.217391304347828</v>
      </c>
      <c r="AE9">
        <f>IF(SUM(D6:F6)=0,0, SUMPRODUCT(D9:F9, D6:F6)/SUM(D6:F6))</f>
        <v>93.274974670719345</v>
      </c>
      <c r="AF9">
        <f>IF(SUM(H6:J6)=0,0, SUMPRODUCT(H9:J9, H6:J6)/SUM(H6:J6))</f>
        <v>82.990476190476173</v>
      </c>
      <c r="AG9">
        <f>IF(SUM(L6:N6)=0,0, SUMPRODUCT(L9:N9, L6:N6)/SUM(L6:N6))</f>
        <v>44.35</v>
      </c>
      <c r="AH9">
        <f>IF(SUM(P6:R6)=0,0, SUMPRODUCT(P9:R9, P6:R6)/SUM(P6:R6))</f>
        <v>62.732616487455182</v>
      </c>
      <c r="AI9">
        <f>IF(SUM(T6:V6)=0,0, SUMPRODUCT(T9:V9, T6:V6)/SUM(T6:V6))</f>
        <v>95.6</v>
      </c>
      <c r="AJ9">
        <f>IF(SUM(X6:Z6)=0,0, SUMPRODUCT(X9:Z9, X6:Z6)/SUM(X6:Z6))</f>
        <v>51.666666666666664</v>
      </c>
      <c r="AK9">
        <f>IF(SUM(AB6:AD6)=0,0, SUMPRODUCT(AB9:AD9, AB6:AD6)/SUM(AB6:AD6))</f>
        <v>67.005797101449275</v>
      </c>
      <c r="AL9">
        <f>((AE9*Category_Weights!$B$2)+(AF9*Category_Weights!$B$3)+(AG9*Category_Weights!$B$4)+(AH9*Category_Weights!$B$5)+(AI9*Category_Weights!$B$6)+(AJ9*Category_Weights!$B$7)+(AK9*Category_Weights!$B$8))/SUM(Category_Weights!$B$2:$B$8)</f>
        <v>74.269846931332197</v>
      </c>
    </row>
    <row r="10" spans="1:38" x14ac:dyDescent="0.25">
      <c r="A10" t="s">
        <v>67</v>
      </c>
      <c r="B10" t="s">
        <v>65</v>
      </c>
      <c r="C10">
        <v>551.6</v>
      </c>
      <c r="D10">
        <f>IF(C2="H", MAX(0, MIN(100, 100*((C10-C4)/MAX(0.00001, ABS(C3-C4))))), MAX(0, MIN(100, 100*((C4-C10)/MAX(0.00001, ABS(C4-C3))))))</f>
        <v>94.646808510638294</v>
      </c>
      <c r="E10">
        <v>98.6</v>
      </c>
      <c r="F10">
        <f>IF(E2="H", MAX(0, MIN(100, 100*((E10-E4)/MAX(0.00001, ABS(E3-E4))))), MAX(0, MIN(100, 100*((E4-E10)/MAX(0.00001, ABS(E4-E3))))))</f>
        <v>95.5555555555555</v>
      </c>
      <c r="G10">
        <v>95.6</v>
      </c>
      <c r="H10">
        <f>IF(G2="H", MAX(0, MIN(100, 100*((G10-G4)/MAX(0.00001, ABS(G3-G4))))), MAX(0, MIN(100, 100*((G4-G10)/MAX(0.00001, ABS(G4-G3))))))</f>
        <v>86.666666666666643</v>
      </c>
      <c r="I10">
        <v>94.6</v>
      </c>
      <c r="J10">
        <f>IF(I2="H", MAX(0, MIN(100, 100*((I10-I4)/MAX(0.00001, ABS(I3-I4))))), MAX(0, MIN(100, 100*((I4-I10)/MAX(0.00001, ABS(I4-I3))))))</f>
        <v>79.999999999999943</v>
      </c>
      <c r="K10">
        <v>3.1</v>
      </c>
      <c r="L10">
        <f>IF(K2="H", MAX(0, MIN(100, 100*((K10-K4)/MAX(0.00001, ABS(K3-K4))))), MAX(0, MIN(100, 100*((K4-K10)/MAX(0.00001, ABS(K4-K3))))))</f>
        <v>61.250000000000007</v>
      </c>
      <c r="M10">
        <v>2.6</v>
      </c>
      <c r="N10">
        <f>IF(M2="H", MAX(0, MIN(100, 100*((M10-M4)/MAX(0.00001, ABS(M3-M4))))), MAX(0, MIN(100, 100*((M4-M10)/MAX(0.00001, ABS(M4-M3))))))</f>
        <v>86.666666666666671</v>
      </c>
      <c r="O10">
        <v>61.6</v>
      </c>
      <c r="P10">
        <f>IF(O2="H", MAX(0, MIN(100, 100*((O10-O4)/MAX(0.00001, ABS(O3-O4))))), MAX(0, MIN(100, 100*((O4-O10)/MAX(0.00001, ABS(O4-O3))))))</f>
        <v>88.666666666666671</v>
      </c>
      <c r="Q10">
        <v>21.6</v>
      </c>
      <c r="R10">
        <f>IF(Q2="H", MAX(0, MIN(100, 100*((Q10-Q4)/MAX(0.00001, ABS(Q3-Q4))))), MAX(0, MIN(100, 100*((Q4-Q10)/MAX(0.00001, ABS(Q4-Q3))))))</f>
        <v>75.483870967741922</v>
      </c>
      <c r="S10">
        <v>2.6</v>
      </c>
      <c r="T10">
        <f>IF(S2="H", MAX(0, MIN(100, 100*((S10-S4)/MAX(0.00001, ABS(S3-S4))))), MAX(0, MIN(100, 100*((S4-S10)/MAX(0.00001, ABS(S4-S3))))))</f>
        <v>100</v>
      </c>
      <c r="U10">
        <v>99.6</v>
      </c>
      <c r="V10">
        <f>IF(U2="H", MAX(0, MIN(100, 100*((U10-U4)/MAX(0.00001, ABS(U3-U4))))), MAX(0, MIN(100, 100*((U4-U10)/MAX(0.00001, ABS(U4-U3))))))</f>
        <v>95.999999999999943</v>
      </c>
      <c r="W10">
        <v>3.6</v>
      </c>
      <c r="X10">
        <f>IF(W2="H", MAX(0, MIN(100, 100*((W10-W4)/MAX(0.00001, ABS(W3-W4))))), MAX(0, MIN(100, 100*((W4-W10)/MAX(0.00001, ABS(W4-W3))))))</f>
        <v>35</v>
      </c>
      <c r="Y10">
        <v>31.6</v>
      </c>
      <c r="Z10">
        <f>IF(Y2="H", MAX(0, MIN(100, 100*((Y10-Y4)/MAX(0.00001, ABS(Y3-Y4))))), MAX(0, MIN(100, 100*((Y4-Y10)/MAX(0.00001, ABS(Y4-Y3))))))</f>
        <v>68.400000000000006</v>
      </c>
      <c r="AA10">
        <v>4.5999999999999996</v>
      </c>
      <c r="AB10">
        <f>IF(AA2="H", MAX(0, MIN(100, 100*((AA10-AA4)/MAX(0.00001, ABS(AA3-AA4))))), MAX(0, MIN(100, 100*((AA4-AA10)/MAX(0.00001, ABS(AA4-AA3))))))</f>
        <v>100</v>
      </c>
      <c r="AC10">
        <v>21.6</v>
      </c>
      <c r="AD10">
        <f>IF(AC2="H", MAX(0, MIN(100, 100*((AC10-AC4)/MAX(0.00001, ABS(AC3-AC4))))), MAX(0, MIN(100, 100*((AC4-AC10)/MAX(0.00001, ABS(AC4-AC3))))))</f>
        <v>83.478260869565219</v>
      </c>
      <c r="AE10">
        <f>IF(SUM(D6:F6)=0,0, SUMPRODUCT(D10:F10, D6:F6)/SUM(D6:F6))</f>
        <v>96.035933806146545</v>
      </c>
      <c r="AF10">
        <f>IF(SUM(H6:J6)=0,0, SUMPRODUCT(H10:J10, H6:J6)/SUM(H6:J6))</f>
        <v>87.028571428571396</v>
      </c>
      <c r="AG10">
        <f>IF(SUM(L6:N6)=0,0, SUMPRODUCT(L10:N10, L6:N6)/SUM(L6:N6))</f>
        <v>50.172222222222224</v>
      </c>
      <c r="AH10">
        <f>IF(SUM(P6:R6)=0,0, SUMPRODUCT(P10:R10, P6:R6)/SUM(P6:R6))</f>
        <v>61.916845878136201</v>
      </c>
      <c r="AI10">
        <f>IF(SUM(T6:V6)=0,0, SUMPRODUCT(T10:V10, T6:V6)/SUM(T6:V6))</f>
        <v>98.533333333333303</v>
      </c>
      <c r="AJ10">
        <f>IF(SUM(X6:Z6)=0,0, SUMPRODUCT(X10:Z10, X6:Z6)/SUM(X6:Z6))</f>
        <v>45</v>
      </c>
      <c r="AK10">
        <f>IF(SUM(AB6:AD6)=0,0, SUMPRODUCT(AB10:AD10, AB6:AD6)/SUM(AB6:AD6))</f>
        <v>68.359420289855066</v>
      </c>
      <c r="AL10">
        <f>((AE10*Category_Weights!$B$2)+(AF10*Category_Weights!$B$3)+(AG10*Category_Weights!$B$4)+(AH10*Category_Weights!$B$5)+(AI10*Category_Weights!$B$6)+(AJ10*Category_Weights!$B$7)+(AK10*Category_Weights!$B$8))/SUM(Category_Weights!$B$2:$B$8)</f>
        <v>76.321491020716707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"/>
  <sheetViews>
    <sheetView workbookViewId="0">
      <selection activeCell="G10" sqref="G10"/>
    </sheetView>
  </sheetViews>
  <sheetFormatPr defaultRowHeight="15" x14ac:dyDescent="0.25"/>
  <cols>
    <col min="1" max="1" width="26" customWidth="1"/>
    <col min="2" max="9" width="16" customWidth="1"/>
  </cols>
  <sheetData>
    <row r="1" spans="1:9" x14ac:dyDescent="0.25">
      <c r="A1" s="4" t="s">
        <v>40</v>
      </c>
      <c r="B1" s="4" t="s">
        <v>63</v>
      </c>
      <c r="C1" s="4" t="s">
        <v>56</v>
      </c>
      <c r="D1" s="4" t="s">
        <v>57</v>
      </c>
      <c r="E1" s="4" t="s">
        <v>58</v>
      </c>
      <c r="F1" s="4" t="s">
        <v>59</v>
      </c>
      <c r="G1" s="4" t="s">
        <v>60</v>
      </c>
      <c r="H1" s="4" t="s">
        <v>61</v>
      </c>
      <c r="I1" s="4" t="s">
        <v>62</v>
      </c>
    </row>
    <row r="2" spans="1:9" x14ac:dyDescent="0.25">
      <c r="A2" t="str">
        <f>Suppliers!A8</f>
        <v>ACME Fasteners</v>
      </c>
      <c r="B2">
        <f>Suppliers!AL8</f>
        <v>71.718202841947672</v>
      </c>
      <c r="C2">
        <f>Suppliers!AE8</f>
        <v>90.514015535292145</v>
      </c>
      <c r="D2">
        <f>Suppliers!AF8</f>
        <v>78.952380952380963</v>
      </c>
      <c r="E2">
        <f>Suppliers!AG8</f>
        <v>38.527777777777771</v>
      </c>
      <c r="F2">
        <f>Suppliers!AH8</f>
        <v>63.548387096774192</v>
      </c>
      <c r="G2">
        <f>Suppliers!AI8</f>
        <v>92.666666666666671</v>
      </c>
      <c r="H2">
        <f>Suppliers!AJ8</f>
        <v>58.333333333333336</v>
      </c>
      <c r="I2">
        <f>Suppliers!AK8</f>
        <v>60.652173913043477</v>
      </c>
    </row>
    <row r="3" spans="1:9" x14ac:dyDescent="0.25">
      <c r="A3" t="str">
        <f>Suppliers!A9</f>
        <v>Bravo Plastics</v>
      </c>
      <c r="B3">
        <f>Suppliers!AL9</f>
        <v>74.269846931332197</v>
      </c>
      <c r="C3">
        <f>Suppliers!AE9</f>
        <v>93.274974670719345</v>
      </c>
      <c r="D3">
        <f>Suppliers!AF9</f>
        <v>82.990476190476173</v>
      </c>
      <c r="E3">
        <f>Suppliers!AG9</f>
        <v>44.35</v>
      </c>
      <c r="F3">
        <f>Suppliers!AH9</f>
        <v>62.732616487455182</v>
      </c>
      <c r="G3">
        <f>Suppliers!AI9</f>
        <v>95.6</v>
      </c>
      <c r="H3">
        <f>Suppliers!AJ9</f>
        <v>51.666666666666664</v>
      </c>
      <c r="I3">
        <f>Suppliers!AK9</f>
        <v>67.005797101449275</v>
      </c>
    </row>
    <row r="4" spans="1:9" x14ac:dyDescent="0.25">
      <c r="A4" t="str">
        <f>Suppliers!A10</f>
        <v>Cobalt Electronics</v>
      </c>
      <c r="B4">
        <f>Suppliers!AL10</f>
        <v>76.321491020716707</v>
      </c>
      <c r="C4">
        <f>Suppliers!AE10</f>
        <v>96.035933806146545</v>
      </c>
      <c r="D4">
        <f>Suppliers!AF10</f>
        <v>87.028571428571396</v>
      </c>
      <c r="E4">
        <f>Suppliers!AG10</f>
        <v>50.172222222222224</v>
      </c>
      <c r="F4">
        <f>Suppliers!AH10</f>
        <v>61.916845878136201</v>
      </c>
      <c r="G4">
        <f>Suppliers!AI10</f>
        <v>98.533333333333303</v>
      </c>
      <c r="H4">
        <f>Suppliers!AJ10</f>
        <v>45</v>
      </c>
      <c r="I4">
        <f>Suppliers!AK10</f>
        <v>68.359420289855066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Config_Metrics</vt:lpstr>
      <vt:lpstr>Category_Weights</vt:lpstr>
      <vt:lpstr>Suppliers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PAESBRUGGHE Bert</cp:lastModifiedBy>
  <dcterms:created xsi:type="dcterms:W3CDTF">2025-08-25T15:49:05Z</dcterms:created>
  <dcterms:modified xsi:type="dcterms:W3CDTF">2025-09-01T07:59:06Z</dcterms:modified>
</cp:coreProperties>
</file>